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c45755a034f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orecast" sheetId="1" r:id="R82afe604b60e4e8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%"/>
    <x:numFmt numFmtId="201" formatCode="&quot;$&quot;#,##0.00;(&quot;$&quot;#,##0.00);&quot;$&quot;0.00"/>
    <x:numFmt numFmtId="202" formatCode="#,##0"/>
    <x:numFmt numFmtId="203" formatCode="0.0"/>
  </x:numFmts>
  <x:fonts count="8">
    <x:font>
      <x:sz val="11"/>
      <x:name val="Carlito"/>
    </x:font>
    <x:font>
      <x:sz val="11"/>
      <x:color rgb="FF111111"/>
      <x:name val="Arial"/>
    </x:font>
    <x:font>
      <x:b/>
      <x:sz val="16"/>
      <x:color rgb="FF111111"/>
      <x:name val="Arial"/>
    </x:font>
    <x:font>
      <x:i/>
      <x:sz val="11"/>
      <x:color rgb="FF555555"/>
      <x:name val="Arial"/>
    </x:font>
    <x:font>
      <x:b/>
      <x:sz val="11"/>
      <x:color rgb="FFFFFFFF"/>
      <x:name val="Arial"/>
    </x:font>
    <x:font>
      <x:sz val="11"/>
      <x:color rgb="FF0000FF"/>
      <x:name val="Arial"/>
    </x:font>
    <x:font>
      <x:sz val="11"/>
      <x:color rgb="FF555555"/>
      <x:name val="Arial"/>
    </x:font>
    <x:font>
      <x:b/>
      <x:sz val="11"/>
      <x:color rgb="FF11111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11111"/>
      </x:patternFill>
    </x:fill>
    <x:fill>
      <x:patternFill patternType="solid">
        <x:fgColor rgb="FFFFF0D9"/>
      </x:patternFill>
    </x:fill>
    <x:fill>
      <x:patternFill patternType="solid">
        <x:fgColor rgb="FFF2F2F2"/>
      </x:patternFill>
    </x:fill>
  </x:fills>
  <x:borders count="2">
    <x:border/>
    <x:border>
      <x:bottom style="thin">
        <x:color rgb="FFFF511F"/>
      </x:bottom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203" fontId="1" fillId="0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/>
    </x:xf>
    <x:xf numFmtId="0" fontId="6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horizontal="right" vertical="center"/>
    </x:xf>
    <x:xf numFmtId="0" fontId="6" fillId="4" borderId="0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horizontal="right" vertical="center"/>
    </x:xf>
    <x:xf numFmtId="201" fontId="1" fillId="4" borderId="0" xfId="0" applyNumberFormat="1" applyFont="1" applyFill="1" applyBorder="1" applyAlignment="1">
      <x:alignment horizontal="right" vertical="center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A12012"/>
      </x:font>
      <x:fill>
        <x:patternFill>
          <x:bgColor rgb="FFFFE3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8fe047c6f641da" /><Relationship Type="http://schemas.openxmlformats.org/officeDocument/2006/relationships/theme" Target="/xl/theme/theme1.xml" Id="R633b008f09da432e" /><Relationship Type="http://schemas.openxmlformats.org/officeDocument/2006/relationships/sharedStrings" Target="/xl/sharedStrings.xml" Id="R86e222c05881426e" /><Relationship Type="http://schemas.openxmlformats.org/officeDocument/2006/relationships/worksheet" Target="/xl/worksheets/sheet1.xml" Id="R82afe604b60e4e8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FF511F"/>
  </x:sheetPr>
  <x:sheetViews>
    <x:sheetView showGridLines="0" workbookViewId="0"/>
  </x:sheetViews>
  <x:sheetFormatPr defaultRowHeight="15"/>
  <x:cols>
    <x:col min="1" max="1" width="42" hidden="0" customWidth="1"/>
    <x:col min="2" max="2" width="17" hidden="0" customWidth="1"/>
    <x:col min="3" max="3" width="52" hidden="0" customWidth="1"/>
    <x:col min="4" max="4" width="3" hidden="0" customWidth="1"/>
    <x:col min="5" max="5" width="3" hidden="0" customWidth="1"/>
    <x:col min="6" max="6" width="3" hidden="0" customWidth="1"/>
    <x:col min="7" max="7" width="44" hidden="0" customWidth="1"/>
    <x:col min="8" max="8" width="24" hidden="0" customWidth="1"/>
    <x:col min="9" max="9" width="5" hidden="0" customWidth="1"/>
    <x:col min="10" max="10" width="42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3" customHeight="1">
      <x:c r="A2" s="3" t="str">
        <x:v>Seller Campaign Economics Calculator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3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</x:row>
    <x:row r="4" ht="23" customHeight="1">
      <x:c r="A4" s="5" t="str">
        <x:v>Version 1.1 | Updated 10/02/2026 | USD | 90 days = three normalized 30-day budgets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3" customHeight="1">
      <x:c r="A5" s="2"/>
      <x:c r="B5" s="2"/>
      <x:c r="C5" s="2"/>
      <x:c r="D5" s="2"/>
      <x:c r="E5" s="2"/>
      <x:c r="F5" s="2"/>
      <x:c r="G5" s="28" t="str">
        <x:v>YOUR INPUTS</x:v>
      </x:c>
      <x:c r="H5" s="2"/>
      <x:c r="I5" s="2"/>
      <x:c r="J5" s="2"/>
      <x:c r="K5" s="2"/>
    </x:row>
    <x:row r="6" ht="40" customHeight="1">
      <x:c r="A6" s="9" t="str">
        <x:v>CALCULATED FUNNEL</x:v>
      </x:c>
      <x:c r="B6" s="9" t="str">
        <x:v>90-day forecast</x:v>
      </x:c>
      <x:c r="C6" s="9" t="str">
        <x:v>Meaning</x:v>
      </x:c>
      <x:c r="D6" s="2"/>
      <x:c r="E6" s="2"/>
      <x:c r="F6" s="2"/>
      <x:c r="G6" s="8" t="str">
        <x:v>PLANNING ASSUMPTIONS</x:v>
      </x:c>
      <x:c r="H6" s="8" t="str">
        <x:v>Editable</x:v>
      </x:c>
      <x:c r="I6" s="2"/>
      <x:c r="J6" s="2"/>
      <x:c r="K6" s="2"/>
    </x:row>
    <x:row r="7" ht="28" customHeight="1">
      <x:c r="A7" s="2" t="str">
        <x:v>90-day ad spend</x:v>
      </x:c>
      <x:c r="B7" s="18" t="n">
        <x:f>IF(H26&lt;&gt;"Inputs complete","n.a.",H7*3)</x:f>
        <x:v>4500</x:v>
      </x:c>
      <x:c r="C7" s="22" t="str">
        <x:v>Advertising only</x:v>
      </x:c>
      <x:c r="D7" s="2"/>
      <x:c r="E7" s="2"/>
      <x:c r="F7" s="2"/>
      <x:c r="G7" s="2" t="str">
        <x:v>30-day ad spend</x:v>
      </x:c>
      <x:c r="H7" s="13" t="n">
        <x:v>1500</x:v>
      </x:c>
      <x:c r="I7" s="2"/>
      <x:c r="J7" s="2"/>
      <x:c r="K7" s="2"/>
    </x:row>
    <x:row r="8" ht="28" customHeight="1">
      <x:c r="A8" s="2" t="str">
        <x:v>90-day software and setup</x:v>
      </x:c>
      <x:c r="B8" s="18" t="n">
        <x:f>IF(H26&lt;&gt;"Inputs complete","n.a.",H18*3+H19)</x:f>
        <x:v>300</x:v>
      </x:c>
      <x:c r="C8" s="22" t="str">
        <x:v>Costs explicitly entered</x:v>
      </x:c>
      <x:c r="D8" s="2"/>
      <x:c r="E8" s="2"/>
      <x:c r="F8" s="2"/>
      <x:c r="G8" s="2" t="str">
        <x:v>Assumed CPL</x:v>
      </x:c>
      <x:c r="H8" s="13" t="n">
        <x:v>15</x:v>
      </x:c>
      <x:c r="I8" s="2"/>
      <x:c r="J8" s="2"/>
      <x:c r="K8" s="2"/>
    </x:row>
    <x:row r="9" ht="28" customHeight="1">
      <x:c r="A9" s="2" t="str">
        <x:v>All-in modeled marketing cost</x:v>
      </x:c>
      <x:c r="B9" s="18" t="n">
        <x:f>IF(COUNT(B7:B8)&lt;&gt;2,"n.a.",SUM(B7:B8))</x:f>
        <x:v>4800</x:v>
      </x:c>
      <x:c r="C9" s="22" t="str">
        <x:v>Advertising plus entered software and setup</x:v>
      </x:c>
      <x:c r="D9" s="2"/>
      <x:c r="E9" s="2"/>
      <x:c r="F9" s="2"/>
      <x:c r="G9" s="2" t="str">
        <x:v>Raw-lead qualification rate</x:v>
      </x:c>
      <x:c r="H9" s="12" t="n">
        <x:v>0.4</x:v>
      </x:c>
      <x:c r="I9" s="2"/>
      <x:c r="J9" s="2"/>
      <x:c r="K9" s="2"/>
    </x:row>
    <x:row r="10" ht="28" customHeight="1">
      <x:c r="A10" s="2" t="str">
        <x:v>Raw leads</x:v>
      </x:c>
      <x:c r="B10" s="19" t="n">
        <x:f>IF(OR(NOT(ISNUMBER(B7)),NOT(ISNUMBER(H8)),H8=0),"n.a.",B7/H8)</x:f>
        <x:v>300</x:v>
      </x:c>
      <x:c r="C10" s="22" t="str">
        <x:v>Homeowner contacts, deduplicated</x:v>
      </x:c>
      <x:c r="D10" s="2"/>
      <x:c r="E10" s="2"/>
      <x:c r="F10" s="2"/>
      <x:c r="G10" s="2" t="str">
        <x:v>Qualified-to-first-booked rate</x:v>
      </x:c>
      <x:c r="H10" s="12" t="n">
        <x:v>0.2</x:v>
      </x:c>
      <x:c r="I10" s="2"/>
      <x:c r="J10" s="2"/>
      <x:c r="K10" s="2"/>
    </x:row>
    <x:row r="11" ht="28" customHeight="1">
      <x:c r="A11" s="2" t="str">
        <x:v>Qualified seller opportunities</x:v>
      </x:c>
      <x:c r="B11" s="19" t="n">
        <x:f>IF(COUNT(B10,H9)&lt;&gt;2,"n.a.",B10*H9)</x:f>
        <x:v>120</x:v>
      </x:c>
      <x:c r="C11" s="22" t="str">
        <x:v>Fixed Seller Qualification Form qualification rule</x:v>
      </x:c>
      <x:c r="D11" s="2"/>
      <x:c r="E11" s="2"/>
      <x:c r="F11" s="2"/>
      <x:c r="G11" s="2" t="str">
        <x:v>First-appointment attendance assumption</x:v>
      </x:c>
      <x:c r="H11" s="12" t="n">
        <x:v>0.75</x:v>
      </x:c>
      <x:c r="I11" s="2"/>
      <x:c r="J11" s="2"/>
      <x:c r="K11" s="2"/>
    </x:row>
    <x:row r="12" ht="28" customHeight="1">
      <x:c r="A12" s="2" t="str">
        <x:v>Unique first booked appointments</x:v>
      </x:c>
      <x:c r="B12" s="19" t="n">
        <x:f>IF(COUNT(B11,H10)&lt;&gt;2,"n.a.",B11*H10)</x:f>
        <x:v>24</x:v>
      </x:c>
      <x:c r="C12" s="22" t="str">
        <x:v>Reschedules do not create another booking</x:v>
      </x:c>
      <x:c r="D12" s="2"/>
      <x:c r="E12" s="2"/>
      <x:c r="F12" s="2"/>
      <x:c r="G12" s="2" t="str">
        <x:v>First-held-to-listing-won rate</x:v>
      </x:c>
      <x:c r="H12" s="12" t="n">
        <x:v>0.25</x:v>
      </x:c>
      <x:c r="I12" s="2"/>
      <x:c r="J12" s="2"/>
      <x:c r="K12" s="2"/>
    </x:row>
    <x:row r="13" ht="28" customHeight="1">
      <x:c r="A13" s="23" t="str">
        <x:v>Unique first held appointments</x:v>
      </x:c>
      <x:c r="B13" s="24" t="n">
        <x:f>IF(COUNT(B12,H11)&lt;&gt;2,"n.a.",B12*H11)</x:f>
        <x:v>18</x:v>
      </x:c>
      <x:c r="C13" s="25" t="str">
        <x:v>Attended listing conversations; target outcome</x:v>
      </x:c>
      <x:c r="D13" s="2"/>
      <x:c r="E13" s="2"/>
      <x:c r="F13" s="2"/>
      <x:c r="G13" s="2" t="str">
        <x:v>Eventual listing-to-close rate</x:v>
      </x:c>
      <x:c r="H13" s="12" t="n">
        <x:v>0.8</x:v>
      </x:c>
      <x:c r="I13" s="2"/>
      <x:c r="J13" s="2"/>
      <x:c r="K13" s="2"/>
    </x:row>
    <x:row r="14" ht="28" customHeight="1">
      <x:c r="A14" s="23" t="str">
        <x:v>Expected listings won</x:v>
      </x:c>
      <x:c r="B14" s="26" t="n">
        <x:f>IF(COUNT(B13,H12)&lt;&gt;2,"n.a.",B13*H12)</x:f>
        <x:v>4.5</x:v>
      </x:c>
      <x:c r="C14" s="25" t="str">
        <x:v>Signed listings; fractional expectation</x:v>
      </x:c>
      <x:c r="D14" s="2"/>
      <x:c r="E14" s="2"/>
      <x:c r="F14" s="2"/>
      <x:c r="G14" s="2" t="str">
        <x:v>Average home value</x:v>
      </x:c>
      <x:c r="H14" s="13" t="n">
        <x:v>400000</x:v>
      </x:c>
      <x:c r="I14" s="2"/>
      <x:c r="J14" s="2"/>
      <x:c r="K14" s="2"/>
    </x:row>
    <x:row r="15" ht="28" customHeight="1">
      <x:c r="A15" s="2" t="str">
        <x:v>Expected eventual closings</x:v>
      </x:c>
      <x:c r="B15" s="20" t="n">
        <x:f>IF(COUNT(B14,H13)&lt;&gt;2,"n.a.",B14*H13)</x:f>
        <x:v>3.6</x:v>
      </x:c>
      <x:c r="C15" s="22" t="str">
        <x:v>Not assumed to close inside 90 days</x:v>
      </x:c>
      <x:c r="D15" s="2"/>
      <x:c r="E15" s="2"/>
      <x:c r="F15" s="2"/>
      <x:c r="G15" s="2" t="str">
        <x:v>Negotiated listing-side fee percentage</x:v>
      </x:c>
      <x:c r="H15" s="12" t="n">
        <x:v>0.025</x:v>
      </x:c>
      <x:c r="I15" s="2"/>
      <x:c r="J15" s="2"/>
      <x:c r="K15" s="2"/>
    </x:row>
    <x:row r="16" ht="42" customHeight="1">
      <x:c r="A16" s="29" t="str">
        <x:v>ECONOMIC OUTPUTS
Gross commission per closing</x:v>
      </x:c>
      <x:c r="B16" s="18" t="n">
        <x:f>IF(COUNT(H14,H15)&lt;&gt;2,"n.a.",H14*H15)</x:f>
        <x:v>10000</x:v>
      </x:c>
      <x:c r="C16" s="22" t="str">
        <x:v>Negotiated listing-side amount</x:v>
      </x:c>
      <x:c r="D16" s="2"/>
      <x:c r="E16" s="2"/>
      <x:c r="F16" s="2"/>
      <x:c r="G16" s="2" t="str">
        <x:v>Agent share of listing-side commission</x:v>
      </x:c>
      <x:c r="H16" s="12" t="n">
        <x:v>0.7</x:v>
      </x:c>
      <x:c r="I16" s="2"/>
      <x:c r="J16" s="2"/>
      <x:c r="K16" s="2"/>
    </x:row>
    <x:row r="17" ht="28" customHeight="1">
      <x:c r="A17" s="2" t="str">
        <x:v>Agent retained commission per closing</x:v>
      </x:c>
      <x:c r="B17" s="18" t="n">
        <x:f>IF(COUNT(B16,H16)&lt;&gt;2,"n.a.",B16*H16)</x:f>
        <x:v>7000</x:v>
      </x:c>
      <x:c r="C17" s="22" t="str">
        <x:v>After modeled brokerage share only</x:v>
      </x:c>
      <x:c r="D17" s="2"/>
      <x:c r="E17" s="2"/>
      <x:c r="F17" s="2"/>
      <x:c r="G17" s="2" t="str">
        <x:v>Transaction expense per closing</x:v>
      </x:c>
      <x:c r="H17" s="13" t="n">
        <x:v>400</x:v>
      </x:c>
      <x:c r="I17" s="2"/>
      <x:c r="J17" s="2"/>
      <x:c r="K17" s="2"/>
    </x:row>
    <x:row r="18" ht="28" customHeight="1">
      <x:c r="A18" s="2" t="str">
        <x:v>Potential eventual gross commission</x:v>
      </x:c>
      <x:c r="B18" s="18" t="n">
        <x:f>IF(COUNT(B15,B16)&lt;&gt;2,"n.a.",B15*B16)</x:f>
        <x:v>36000</x:v>
      </x:c>
      <x:c r="C18" s="22" t="str">
        <x:v>Before agent share; not actual GCI</x:v>
      </x:c>
      <x:c r="D18" s="2"/>
      <x:c r="E18" s="2"/>
      <x:c r="F18" s="2"/>
      <x:c r="G18" s="2" t="str">
        <x:v>30-day software costs</x:v>
      </x:c>
      <x:c r="H18" s="13" t="n">
        <x:v>100</x:v>
      </x:c>
      <x:c r="I18" s="2"/>
      <x:c r="J18" s="2"/>
      <x:c r="K18" s="2"/>
    </x:row>
    <x:row r="19" ht="28" customHeight="1">
      <x:c r="A19" s="2" t="str">
        <x:v>Potential eventual retained commission</x:v>
      </x:c>
      <x:c r="B19" s="18" t="n">
        <x:f>IF(COUNT(B15,B17)&lt;&gt;2,"n.a.",B15*B17)</x:f>
        <x:v>25200</x:v>
      </x:c>
      <x:c r="C19" s="22" t="str">
        <x:v>Before unentered costs and taxes</x:v>
      </x:c>
      <x:c r="D19" s="2"/>
      <x:c r="E19" s="2"/>
      <x:c r="F19" s="2"/>
      <x:c r="G19" s="2" t="str">
        <x:v>One-time setup cost</x:v>
      </x:c>
      <x:c r="H19" s="13" t="n">
        <x:v>0</x:v>
      </x:c>
      <x:c r="I19" s="2"/>
      <x:c r="J19" s="2"/>
      <x:c r="K19" s="2"/>
    </x:row>
    <x:row r="20" ht="28" customHeight="1">
      <x:c r="A20" s="2" t="str">
        <x:v>Modeled transaction expense</x:v>
      </x:c>
      <x:c r="B20" s="18" t="n">
        <x:f>IF(COUNT(B15,H17)&lt;&gt;2,"n.a.",B15*H17)</x:f>
        <x:v>1440</x:v>
      </x:c>
      <x:c r="C20" s="22" t="str">
        <x:v>Per-closing expense entered at right</x:v>
      </x:c>
      <x:c r="D20" s="2"/>
      <x:c r="E20" s="2"/>
      <x:c r="F20" s="2"/>
      <x:c r="G20" s="2" t="str">
        <x:v>Target first held appointments</x:v>
      </x:c>
      <x:c r="H20" s="11" t="n">
        <x:v>18</x:v>
      </x:c>
      <x:c r="I20" s="2"/>
      <x:c r="J20" s="2"/>
      <x:c r="K20" s="2"/>
    </x:row>
    <x:row r="21" ht="28" customHeight="1">
      <x:c r="A21" s="23" t="str">
        <x:v>Modeled eventual contribution</x:v>
      </x:c>
      <x:c r="B21" s="27" t="n">
        <x:f>IF(COUNT(B19,B20,B9)&lt;&gt;3,"n.a.",B19-B20-B9)</x:f>
        <x:v>18960</x:v>
      </x:c>
      <x:c r="C21" s="25" t="str">
        <x:v>Excludes unentered overhead, labor and tax</x:v>
      </x:c>
      <x:c r="D21" s="2"/>
      <x:c r="E21" s="2"/>
      <x:c r="F21" s="2"/>
      <x:c r="G21" s="2" t="str">
        <x:v>Maximum ad cost per first held</x:v>
      </x:c>
      <x:c r="H21" s="13" t="n">
        <x:v>300</x:v>
      </x:c>
      <x:c r="I21" s="2"/>
      <x:c r="J21" s="2"/>
      <x:c r="K21" s="2"/>
    </x:row>
    <x:row r="22" ht="28" customHeight="1">
      <x:c r="A22" s="2" t="str">
        <x:v>Ad cost per raw lead</x:v>
      </x:c>
      <x:c r="B22" s="18" t="n">
        <x:f>IF(OR(NOT(ISNUMBER(B7)),NOT(ISNUMBER(B10)),B10=0),"n.a.",B7/B10)</x:f>
        <x:v>15</x:v>
      </x:c>
      <x:c r="C22" s="22" t="str">
        <x:v>Advertising only</x:v>
      </x:c>
      <x:c r="D22" s="2"/>
      <x:c r="E22" s="2"/>
      <x:c r="F22" s="2"/>
      <x:c r="G22" s="2" t="str">
        <x:v>Maximum ad cost per signed listing</x:v>
      </x:c>
      <x:c r="H22" s="13" t="n">
        <x:v>2000</x:v>
      </x:c>
      <x:c r="I22" s="2"/>
      <x:c r="J22" s="2"/>
      <x:c r="K22" s="2"/>
    </x:row>
    <x:row r="23" ht="28" customHeight="1">
      <x:c r="A23" s="2" t="str">
        <x:v>Ad cost per first booked</x:v>
      </x:c>
      <x:c r="B23" s="18" t="n">
        <x:f>IF(OR(NOT(ISNUMBER(B7)),NOT(ISNUMBER(B12)),B12=0),"n.a.",B7/B12)</x:f>
        <x:v>187.5</x:v>
      </x:c>
      <x:c r="C23" s="22" t="str">
        <x:v>Advertising only</x:v>
      </x:c>
      <x:c r="D23" s="2"/>
      <x:c r="E23" s="2"/>
      <x:c r="F23" s="2"/>
      <x:c r="G23" s="2"/>
      <x:c r="H23" s="2"/>
      <x:c r="I23" s="2"/>
      <x:c r="J23" s="2"/>
      <x:c r="K23" s="2"/>
    </x:row>
    <x:row r="24" ht="28" customHeight="1">
      <x:c r="A24" s="2" t="str">
        <x:v>Ad cost per first held</x:v>
      </x:c>
      <x:c r="B24" s="18" t="n">
        <x:f>IF(OR(NOT(ISNUMBER(B7)),NOT(ISNUMBER(B13)),B13=0),"n.a.",B7/B13)</x:f>
        <x:v>250</x:v>
      </x:c>
      <x:c r="C24" s="22" t="str">
        <x:v>Advertising only</x:v>
      </x:c>
      <x:c r="D24" s="2"/>
      <x:c r="E24" s="2"/>
      <x:c r="F24" s="2"/>
      <x:c r="G24" s="5" t="str">
        <x:v>Yellow = editable. Defaults are PLANNING ASSUMPTIONS.</x:v>
      </x:c>
      <x:c r="H24" s="2"/>
      <x:c r="I24" s="2"/>
      <x:c r="J24" s="2"/>
      <x:c r="K24" s="2"/>
    </x:row>
    <x:row r="25" ht="28" customHeight="1">
      <x:c r="A25" s="2" t="str">
        <x:v>Ad cost per signed listing</x:v>
      </x:c>
      <x:c r="B25" s="18" t="n">
        <x:f>IF(OR(NOT(ISNUMBER(B7)),NOT(ISNUMBER(B14)),B14=0),"n.a.",B7/B14)</x:f>
        <x:v>1000</x:v>
      </x:c>
      <x:c r="C25" s="22" t="str">
        <x:v>Advertising only</x:v>
      </x:c>
      <x:c r="D25" s="2"/>
      <x:c r="E25" s="2"/>
      <x:c r="F25" s="2"/>
      <x:c r="G25" s="2"/>
      <x:c r="H25" s="2"/>
      <x:c r="I25" s="2"/>
      <x:c r="J25" s="2"/>
      <x:c r="K25" s="2"/>
    </x:row>
    <x:row r="26" ht="28" customHeight="1">
      <x:c r="A26" s="2" t="str">
        <x:v>All-in marketing cost per signed listing</x:v>
      </x:c>
      <x:c r="B26" s="18" t="n">
        <x:f>IF(OR(NOT(ISNUMBER(B9)),NOT(ISNUMBER(B14)),B14=0),"n.a.",B9/B14)</x:f>
        <x:v>1066.6666666666667</x:v>
      </x:c>
      <x:c r="C26" s="22" t="str">
        <x:v>Ad, software, setup only</x:v>
      </x:c>
      <x:c r="D26" s="2"/>
      <x:c r="E26" s="2"/>
      <x:c r="F26" s="2"/>
      <x:c r="G26" s="2" t="str">
        <x:v>Input status</x:v>
      </x:c>
      <x:c r="H26" s="2" t="str">
        <x:f>IF(COUNT(H7:H22)&lt;16,"Missing input",IF(OR(H7&lt;0,H8&lt;=0,MIN(H9:H13)&lt;0,MAX(H9:H13)&gt;1,H14&lt;0,H15&lt;0,H15&gt;1,H16&lt;0,H16&gt;1,H17&lt;0,H18&lt;0,H19&lt;0,H20&lt;=0,H21&lt;0,H22&lt;0),"Invalid input","Inputs complete"))</x:f>
        <x:v>Inputs complete</x:v>
      </x:c>
      <x:c r="I26" s="2"/>
      <x:c r="J26" s="2"/>
      <x:c r="K26" s="2"/>
    </x:row>
    <x:row r="27" ht="28" customHeight="1">
      <x:c r="A27" s="2" t="str">
        <x:v>Marketing break-even closed transactions</x:v>
      </x:c>
      <x:c r="B27" s="19" t="n">
        <x:f>IF(OR(H26&lt;&gt;"Inputs complete",NOT(ISNUMBER(B9)),B17-H17&lt;=0),"n.a.",ROUNDUP(B9/(B17-H17),0))</x:f>
        <x:v>1</x:v>
      </x:c>
      <x:c r="C27" s="22" t="str">
        <x:v>Whole closings to cover modeled marketing</x:v>
      </x:c>
      <x:c r="D27" s="2"/>
      <x:c r="E27" s="2"/>
      <x:c r="F27" s="2"/>
      <x:c r="G27" s="2"/>
      <x:c r="H27" s="2"/>
      <x:c r="I27" s="2"/>
      <x:c r="J27" s="2"/>
      <x:c r="K27" s="2"/>
    </x:row>
    <x:row r="28" ht="28" customHeight="1">
      <x:c r="A28" s="2" t="str">
        <x:v>Raw leads needed for held target</x:v>
      </x:c>
      <x:c r="B28" s="19" t="n">
        <x:f>IF(OR(H26&lt;&gt;"Inputs complete",H9*H10*H11=0),"n.a.",H20/(H9*H10*H11))</x:f>
        <x:v>299.99999999999994</x:v>
      </x:c>
      <x:c r="C28" s="22" t="str">
        <x:v>Backsolve using the same assumptions</x:v>
      </x:c>
      <x:c r="D28" s="2"/>
      <x:c r="E28" s="2"/>
      <x:c r="F28" s="2"/>
      <x:c r="G28" s="5" t="str">
        <x:v>Commission is negotiable; use your actual listing-side terms.</x:v>
      </x:c>
      <x:c r="H28" s="2"/>
      <x:c r="I28" s="2"/>
      <x:c r="J28" s="2"/>
      <x:c r="K28" s="2"/>
    </x:row>
    <x:row r="29" ht="28" customHeight="1">
      <x:c r="A29" s="23" t="str">
        <x:v>Ad spend needed for held target</x:v>
      </x:c>
      <x:c r="B29" s="27" t="n">
        <x:f>IF(COUNT(B28,H8)&lt;&gt;2,"n.a.",B28*H8)</x:f>
        <x:v>4499.999999999999</x:v>
      </x:c>
      <x:c r="C29" s="25" t="str">
        <x:v>Backsolve; not a budget guarantee</x:v>
      </x:c>
      <x:c r="D29" s="2"/>
      <x:c r="E29" s="2"/>
      <x:c r="F29" s="2"/>
      <x:c r="G29" s="5" t="str">
        <x:v>Eventual closing proceeds may arrive after Day 90.</x:v>
      </x:c>
      <x:c r="H29" s="2"/>
      <x:c r="I29" s="2"/>
      <x:c r="J29" s="2"/>
      <x:c r="K29" s="2"/>
    </x:row>
    <x:row r="30" ht="28" customHeight="1">
      <x:c r="A30" s="2" t="str">
        <x:v>Held cost vs chosen ad limit</x:v>
      </x:c>
      <x:c r="B30" s="21" t="str">
        <x:f>IF(OR(NOT(ISNUMBER(B24)),H26&lt;&gt;"Inputs complete"),"n.a.",IF(B24&lt;=H21,"Within chosen limit","Above chosen limit"))</x:f>
        <x:v>Within chosen limit</x:v>
      </x:c>
      <x:c r="C30" s="22" t="str">
        <x:v>Your limit is editable</x:v>
      </x:c>
      <x:c r="D30" s="2"/>
      <x:c r="E30" s="2"/>
      <x:c r="F30" s="2"/>
      <x:c r="G30" s="2"/>
      <x:c r="H30" s="2"/>
      <x:c r="I30" s="2"/>
      <x:c r="J30" s="2"/>
      <x:c r="K30" s="2"/>
    </x:row>
    <x:row r="31" ht="28" customHeight="1">
      <x:c r="A31" s="2" t="str">
        <x:v>Signed-listing cost vs ad limit</x:v>
      </x:c>
      <x:c r="B31" s="21" t="str">
        <x:f>IF(OR(NOT(ISNUMBER(B25)),H26&lt;&gt;"Inputs complete"),"n.a.",IF(B25&lt;=H22,"Within chosen limit","Above chosen limit"))</x:f>
        <x:v>Within chosen limit</x:v>
      </x:c>
      <x:c r="C31" s="22" t="str">
        <x:v>Your limit is editable</x:v>
      </x:c>
      <x:c r="D31" s="2"/>
      <x:c r="E31" s="2"/>
      <x:c r="F31" s="2"/>
      <x:c r="G31" s="2" t="str">
        <x:v>INPUT BASIS</x:v>
      </x:c>
      <x:c r="H31" s="14" t="str">
        <x:v>Planning assumptions</x:v>
      </x:c>
      <x:c r="I31" s="2"/>
      <x:c r="J31" s="2"/>
      <x:c r="K31" s="2"/>
    </x:row>
    <x:row r="32" ht="28" customHeight="1">
      <x:c r="A32" s="2" t="str">
        <x:v>Ad cost per qualified opportunity</x:v>
      </x:c>
      <x:c r="B32" s="18" t="n">
        <x:f>IF(OR(NOT(ISNUMBER(B7)),NOT(ISNUMBER(B11)),B11=0),"n.a.",B7/B11)</x:f>
        <x:v>37.5</x:v>
      </x:c>
      <x:c r="C32" s="22" t="str">
        <x:v>Advertising only</x:v>
      </x:c>
      <x:c r="D32" s="2"/>
      <x:c r="E32" s="2"/>
      <x:c r="F32" s="2"/>
      <x:c r="G32" s="2" t="str">
        <x:v>Source</x:v>
      </x:c>
      <x:c r="H32" s="14" t="str">
        <x:v>User brief and editable illustration</x:v>
      </x:c>
      <x:c r="I32" s="2"/>
      <x:c r="J32" s="2"/>
      <x:c r="K32" s="2"/>
    </x:row>
    <x:row r="33" ht="28" customHeight="1">
      <x:c r="A33" s="2"/>
      <x:c r="B33" s="21"/>
      <x:c r="C33" s="22"/>
      <x:c r="D33" s="2"/>
      <x:c r="E33" s="2"/>
      <x:c r="F33" s="2"/>
      <x:c r="G33" s="2" t="str">
        <x:v>Compensation reference</x:v>
      </x:c>
      <x:c r="H33" s="2"/>
      <x:c r="I33" s="2"/>
      <x:c r="J33" s="2"/>
      <x:c r="K33" s="2"/>
    </x:row>
    <x:row r="34" ht="28" customHeight="1">
      <x:c r="A34" s="2"/>
      <x:c r="B34" s="21"/>
      <x:c r="C34" s="22"/>
      <x:c r="D34" s="2"/>
      <x:c r="E34" s="2"/>
      <x:c r="F34" s="2"/>
      <x:c r="G34" s="14" t="str">
        <x:v>https://www.nar.realtor/news/real-estate-news/sales-marketing/compensation-commission-and-concessions</x:v>
      </x:c>
      <x:c r="H34" s="14"/>
      <x:c r="I34" s="2"/>
      <x:c r="J34" s="2"/>
      <x:c r="K34" s="2"/>
    </x:row>
    <x:row r="35" ht="28" customHeight="1">
      <x:c r="A35" s="2"/>
      <x:c r="B35" s="21"/>
      <x:c r="C35" s="22"/>
      <x:c r="D35" s="2"/>
      <x:c r="E35" s="2"/>
      <x:c r="F35" s="2"/>
      <x:c r="G35" s="14"/>
      <x:c r="H35" s="14"/>
      <x:c r="I35" s="2"/>
      <x:c r="J35" s="2"/>
      <x:c r="K35" s="2"/>
    </x:row>
    <x:row r="36" ht="28" customHeight="1">
      <x:c r="A36" s="2"/>
      <x:c r="B36" s="21"/>
      <x:c r="C36" s="22"/>
      <x:c r="D36" s="2"/>
      <x:c r="E36" s="2"/>
      <x:c r="F36" s="2"/>
      <x:c r="G36" s="2"/>
      <x:c r="H36" s="2"/>
      <x:c r="I36" s="2"/>
      <x:c r="J36" s="2"/>
      <x:c r="K36" s="2"/>
    </x:row>
    <x:row r="37" ht="28" customHeight="1">
      <x:c r="A37" s="2"/>
      <x:c r="B37" s="21"/>
      <x:c r="C37" s="22"/>
      <x:c r="D37" s="2"/>
      <x:c r="E37" s="2"/>
      <x:c r="F37" s="2"/>
      <x:c r="G37" s="2"/>
      <x:c r="H37" s="2"/>
      <x:c r="I37" s="2"/>
      <x:c r="J37" s="2"/>
      <x:c r="K37" s="2"/>
    </x:row>
    <x:row r="38" ht="23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3" customHeight="1">
      <x:c r="A39" s="5" t="str">
        <x:v>Target: 18–20 first held qualified seller conversations; a booking alone does not count.</x:v>
      </x:c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23" customHeight="1">
      <x:c r="A40" s="5" t="str">
        <x:v>Outputs are calculated planning values. Replace defaults with your inputs. No performance benchmark is supplied.</x:v>
      </x:c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</x:row>
    <x:row r="44" ht="23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</x:row>
  </x:sheetData>
  <x:mergeCells>
    <x:mergeCell ref="G34:H35"/>
  </x:mergeCells>
  <x:conditionalFormatting sqref="H26:H26">
    <x:cfRule type="expression" dxfId="0" priority="1">
      <x:formula>H26&lt;&gt;"Inputs complete"</x:formula>
    </x:cfRule>
  </x:conditionalFormatting>
  <x:dataValidations count="8">
    <x:dataValidation type="decimal" operator="between" sqref="H9">
      <x:formula1>0</x:formula1>
      <x:formula2>1</x:formula2>
    </x:dataValidation>
    <x:dataValidation type="decimal" operator="between" sqref="H10">
      <x:formula1>0</x:formula1>
      <x:formula2>1</x:formula2>
    </x:dataValidation>
    <x:dataValidation type="decimal" operator="between" sqref="H11">
      <x:formula1>0</x:formula1>
      <x:formula2>1</x:formula2>
    </x:dataValidation>
    <x:dataValidation type="decimal" operator="between" sqref="H12">
      <x:formula1>0</x:formula1>
      <x:formula2>1</x:formula2>
    </x:dataValidation>
    <x:dataValidation type="decimal" operator="between" sqref="H13">
      <x:formula1>0</x:formula1>
      <x:formula2>1</x:formula2>
    </x:dataValidation>
    <x:dataValidation type="decimal" operator="between" sqref="H15">
      <x:formula1>0</x:formula1>
      <x:formula2>1</x:formula2>
    </x:dataValidation>
    <x:dataValidation type="decimal" operator="between" sqref="H16">
      <x:formula1>0</x:formula1>
      <x:formula2>1</x:formula2>
    </x:dataValidation>
    <x:dataValidation type="whole" operator="greaterThanOrEqual" sqref="H20">
      <x:formula1>1</x:formula1>
    </x:dataValidation>
  </x:dataValidations>
  <x:pageMargins left="0.7" right="0.7" top="0.75" bottom="0.75" header="0.3" footer="0.3"/>
</x:worksheet>
</file>